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8445" tabRatio="921" activeTab="0"/>
  </bookViews>
  <sheets>
    <sheet name="Záradék" sheetId="1" r:id="rId1"/>
    <sheet name="Összesítés" sheetId="2" r:id="rId2"/>
    <sheet name="Megjegyzések" sheetId="3" r:id="rId3"/>
    <sheet name="1 Hőellátás" sheetId="4" r:id="rId4"/>
    <sheet name="2. Vízellátás, csatornázás" sheetId="5" r:id="rId5"/>
    <sheet name="3. Szellőzés" sheetId="6" r:id="rId6"/>
    <sheet name="4. Egyéb költségek" sheetId="7" r:id="rId7"/>
  </sheets>
  <definedNames>
    <definedName name="_xlnm.Print_Titles">'1 Hőellátás'!$1:$1</definedName>
    <definedName name="_xlnm.Print_Area" localSheetId="3">'1 Hőellátás'!$A$1:$H$5</definedName>
  </definedNames>
  <calcPr fullCalcOnLoad="1"/>
</workbook>
</file>

<file path=xl/sharedStrings.xml><?xml version="1.0" encoding="utf-8"?>
<sst xmlns="http://schemas.openxmlformats.org/spreadsheetml/2006/main" count="191" uniqueCount="105">
  <si>
    <t>db</t>
  </si>
  <si>
    <t>m</t>
  </si>
  <si>
    <t>klt</t>
  </si>
  <si>
    <t>M</t>
  </si>
  <si>
    <t>E</t>
  </si>
  <si>
    <t>Megnevezés</t>
  </si>
  <si>
    <t>Anyagköltség</t>
  </si>
  <si>
    <t>Díjköltség</t>
  </si>
  <si>
    <t>1.  Építmény közvetlen költségei</t>
  </si>
  <si>
    <t>1.1. Anyag és munkadíj összesen</t>
  </si>
  <si>
    <t>2.1 ÁFA vetítési alap</t>
  </si>
  <si>
    <t>2.2 ÁFA</t>
  </si>
  <si>
    <t>Aláírás</t>
  </si>
  <si>
    <t>Munkanem megnevezése</t>
  </si>
  <si>
    <t>Összesen:</t>
  </si>
  <si>
    <t>Összesen</t>
  </si>
  <si>
    <t>Munkanem összesítő</t>
  </si>
  <si>
    <t>Záradék</t>
  </si>
  <si>
    <t>No</t>
  </si>
  <si>
    <t>1.2. Anyagigazgatás, tartalékkeret</t>
  </si>
  <si>
    <t>Megjegyzések</t>
  </si>
  <si>
    <t>Építtettő:</t>
  </si>
  <si>
    <t>Építés helye:</t>
  </si>
  <si>
    <t>Anyag egységár</t>
  </si>
  <si>
    <t>Anyag összesen</t>
  </si>
  <si>
    <t>Díj összesen</t>
  </si>
  <si>
    <t>Díj
egységár</t>
  </si>
  <si>
    <t>KA-PVC lefolyócső idomokkal, tokos kötésekkel, rögzítéssel, NÁ32</t>
  </si>
  <si>
    <t>KA-PVC lefolyócső idomokkal, tokos kötésekkel, rögzítéssel, NÁ40</t>
  </si>
  <si>
    <t>KA-PVC lefolyócső idomokkal, tokos kötésekkel, rögzítéssel, NÁ100</t>
  </si>
  <si>
    <t>Vízellátás, csatornázás</t>
  </si>
  <si>
    <t>Díj
összesen</t>
  </si>
  <si>
    <t>Anyag + Díj összesen</t>
  </si>
  <si>
    <t>Hőellátás</t>
  </si>
  <si>
    <t>Vékonyfalú installációs vörösrézcső fűtési célokra, kapilláris forrasztásos kötésekkel, szabadon szerelve, csőidomokkal és csőbilincsekkel együtt
18x1,0 mm</t>
  </si>
  <si>
    <t>WC csésze mozgáskorlátozott felhasználók részére, magasított, padlón álló kivitelben, alsó kifolyással, mélyöblítésű,  kivágással, WC ülőkével, rögzítő és bekötő elemmekkel</t>
  </si>
  <si>
    <t>Falon kívüli WC tartály öblítés/stop funkcióval, bekötő és rögzítő elemekkel, felszerelve
Geberit Fontana AP112, állítható vízmennyiség: 6-9 L</t>
  </si>
  <si>
    <t>WC kefe</t>
  </si>
  <si>
    <t>WC papír tartó felszerelve</t>
  </si>
  <si>
    <t>padlóösszefolyó víz bűzzárral, szárazon is záró kivitel, vízszigeteléshez szükséges kiegészítőkkel, ráccsal, szigetelő karimával
HL 510NPR</t>
  </si>
  <si>
    <t>Ariston AN RS 10 elektromos vízmelegítő biztonsági szeleppel</t>
  </si>
  <si>
    <t>Ariston AN RS 30 elektromos vízmelegítő biztonsági szeleppel</t>
  </si>
  <si>
    <t>cseppegtető szifon víz bűzzárral, szárazon is záró kivitel
Styron, NÁ32</t>
  </si>
  <si>
    <t>ötrétegű cső hőszigeteléssel, présidomokkal, rögzítőelemekkel, 16x2 mm</t>
  </si>
  <si>
    <t>ötrétegű cső hőszigeteléssel, présidomokkal, rögzítőelemekkel, 20x2 mm</t>
  </si>
  <si>
    <t>Szellőzés</t>
  </si>
  <si>
    <t>Egyéb</t>
  </si>
  <si>
    <t>3.  Összesen bruttó</t>
  </si>
  <si>
    <t>A költségvetés kiírás nem tartalmazza:</t>
  </si>
  <si>
    <t>Az ajánlatadónak az exel tábla paraméterezésének helyességét elleőríznie kell</t>
  </si>
  <si>
    <t>A kivitelező csak a szükséges megfelelőségi igazolással (79/1997 IKIM rendelet) rendelkező anyagokat berendezéseket, készülékeket építhet be a kivitelezés során.</t>
  </si>
  <si>
    <t xml:space="preserve">A kivitelező az általa esetleg szükségesnek ítélt kiegészítéseket az ajánlat adás során az ajánlati árban vegye figyelembe és teljes körű, rendeltetésszerű használatra alkalmas, komplett működő rendszerre és annak beüzemelésére, betanítására vonatkozó árajánlatot adjon. </t>
  </si>
  <si>
    <t>Az árképzésnél az összes szükséges szerelési és segédanyagot, a szereléshez szükséges munkát figyelembe kell venni.</t>
  </si>
  <si>
    <t>kezelési utasítás készítése</t>
  </si>
  <si>
    <t>kezelésre vonatkozó kioktatás</t>
  </si>
  <si>
    <t>rákötés a telekhatári szennyvízaknára</t>
  </si>
  <si>
    <t>nyomáspróba</t>
  </si>
  <si>
    <t>faláttörés</t>
  </si>
  <si>
    <t>horonyvésés</t>
  </si>
  <si>
    <t>vízvezeték hálózat fertőtlenítése</t>
  </si>
  <si>
    <t>víz mintavétel és negatív vízmina eredmény akkreditált labor által</t>
  </si>
  <si>
    <t>Felhajtható kapaszkadó mozgáskorlátozottak részére, fehér
60 cm</t>
  </si>
  <si>
    <t>fix kapaszkadó mozgáskorlátozottak részére, fehér,
60 cm</t>
  </si>
  <si>
    <t>sarokszelep, 1/2"-3/8"</t>
  </si>
  <si>
    <t>biztonsági szelep, 1/2", 6 bar</t>
  </si>
  <si>
    <t>vízfőcsap, 3/4"</t>
  </si>
  <si>
    <t>Honeywell FF06 vízszűrő, 3/4"</t>
  </si>
  <si>
    <t>gömbcsap, 3/4", hollandival</t>
  </si>
  <si>
    <t>KPE cső idomokkal, NÁ20</t>
  </si>
  <si>
    <t>falikorong 16-1/2"</t>
  </si>
  <si>
    <t>falikorong 20-3/4"</t>
  </si>
  <si>
    <t>vízmérő hely kiépítéss vízmérővel, locsoló víz (aknába telepítve)</t>
  </si>
  <si>
    <t>mosdó rögzítéssel falra szerelve
Alföldi Bázis, 55x45 cm</t>
  </si>
  <si>
    <t>mosdó csaptelep, egykaros, Kludi</t>
  </si>
  <si>
    <t>mosdó csaptelep mozgáskorlátozottak részére, egykaros, Kludi</t>
  </si>
  <si>
    <t>HL mosdószifon, fehér, műanyag, NÁ32</t>
  </si>
  <si>
    <t>töltő-ürítő, 1/2"</t>
  </si>
  <si>
    <t>kerticsap kialakítása vízmérő akna mellett 3/4" horganyzott acélból kerticsappal</t>
  </si>
  <si>
    <t>rézcső idomokkal, 22x1 mm</t>
  </si>
  <si>
    <t>hőszigetelés 22 mm csőre</t>
  </si>
  <si>
    <t>egyéb szerelési anyag</t>
  </si>
  <si>
    <t>NÁ315/100 PVC tisztítóidom önöttvas fedlappal gyalogos terhelésre</t>
  </si>
  <si>
    <t>KG PVC lefolyócső idomokkal, NÁ 110</t>
  </si>
  <si>
    <t>Helios M1/100 N/C kisventilátor (mozgáskorlátozott WC szellőztetése)</t>
  </si>
  <si>
    <t>szellőzőcső idomokkal, spirálkorcolt, NÁ100</t>
  </si>
  <si>
    <t>szintetikus kaucsuk, zártcellás hőszigetelés, 13/100 mm</t>
  </si>
  <si>
    <t>tetőszellőzőre történő rákötés (tetőszellőző beépítése tetőszakmber feladata), NÁ100</t>
  </si>
  <si>
    <t>hulladék elszállítás</t>
  </si>
  <si>
    <t>átadási dokumentáció</t>
  </si>
  <si>
    <t>víz és csatorna közműbekötésének díját, költségét (Megrendelőnek kell a szolgáltatótól megrendelnie)</t>
  </si>
  <si>
    <t>vízmérőa akna építési költségét</t>
  </si>
  <si>
    <t>elektromos szerelési munákat</t>
  </si>
  <si>
    <t>festő- és mázoló munkákat</t>
  </si>
  <si>
    <t xml:space="preserve">TÁPIÓSZELE VÁROS ÖNKORMÁNYZATA
2766 Tápiószele, Rákóczi út 4.
</t>
  </si>
  <si>
    <t xml:space="preserve">RAVATALOZÓ
Tápiószele hrsz.:1693/3
</t>
  </si>
  <si>
    <t>NOBO NFC5N elektormos fűtőpanel, 500W</t>
  </si>
  <si>
    <t>NOBO NFC2N elektormos fűtőpanel, 250W</t>
  </si>
  <si>
    <t>NOBO NFC15N elektormos fűtőpanel, 1500W</t>
  </si>
  <si>
    <t>kendőtartó</t>
  </si>
  <si>
    <t>folyékony szappanadagoló felszerelve</t>
  </si>
  <si>
    <t>papírtörlő adagoló felszerelve</t>
  </si>
  <si>
    <t>mosdó mozgáskorlátozottak része, 68x56 cm</t>
  </si>
  <si>
    <t>ötrétegű cső hőszigeteléssel, présidomokkal, rögzítőelemekkel, 26x3 mm</t>
  </si>
  <si>
    <t>építőmsteri munkákat (pl.: aljzatbontás, falbontás, tetőátvezetők, stb.)</t>
  </si>
  <si>
    <t>Dátum:  2018.03.27.</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</si>
</sst>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41">
    <font>
      <sz val="10"/>
      <name val="Arial"/>
      <family val="0"/>
    </font>
    <font>
      <sz val="11"/>
      <color indexed="8"/>
      <name val="Calibri"/>
      <family val="2"/>
    </font>
    <font>
      <sz val="8"/>
      <name val="Arial"/>
      <family val="2"/>
    </font>
    <font>
      <sz val="10"/>
      <name val="Arial Narrow"/>
      <family val="2"/>
    </font>
    <font>
      <b/>
      <sz val="10"/>
      <name val="Arial Narrow"/>
      <family val="2"/>
    </font>
    <font>
      <sz val="10"/>
      <color indexed="8"/>
      <name val="Arial Narrow"/>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60">
    <xf numFmtId="0" fontId="0" fillId="0" borderId="0" xfId="0" applyAlignment="1">
      <alignment/>
    </xf>
    <xf numFmtId="0" fontId="3" fillId="0" borderId="0" xfId="0" applyFont="1" applyAlignment="1">
      <alignment horizontal="center" vertical="top" wrapText="1"/>
    </xf>
    <xf numFmtId="0" fontId="3" fillId="0" borderId="0" xfId="0" applyFont="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righ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164" fontId="4" fillId="0" borderId="10" xfId="0" applyNumberFormat="1" applyFont="1" applyFill="1" applyBorder="1" applyAlignment="1">
      <alignment horizontal="righ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164" fontId="3" fillId="0" borderId="0" xfId="0" applyNumberFormat="1" applyFont="1" applyBorder="1" applyAlignment="1">
      <alignment horizontal="right" vertical="top"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Alignment="1">
      <alignment vertical="top"/>
    </xf>
    <xf numFmtId="0" fontId="3" fillId="0" borderId="0" xfId="0" applyFont="1" applyAlignment="1">
      <alignment horizontal="center" vertical="top"/>
    </xf>
    <xf numFmtId="0" fontId="3" fillId="0" borderId="0" xfId="0" applyFont="1" applyBorder="1" applyAlignment="1">
      <alignment vertical="center"/>
    </xf>
    <xf numFmtId="164" fontId="3" fillId="0" borderId="0" xfId="0" applyNumberFormat="1" applyFont="1" applyBorder="1" applyAlignment="1">
      <alignment vertical="center"/>
    </xf>
    <xf numFmtId="16" fontId="3" fillId="0" borderId="11" xfId="0" applyNumberFormat="1"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9" fontId="3" fillId="0" borderId="10" xfId="0" applyNumberFormat="1" applyFont="1" applyBorder="1" applyAlignment="1">
      <alignment vertical="center"/>
    </xf>
    <xf numFmtId="164" fontId="3" fillId="0" borderId="0" xfId="0" applyNumberFormat="1" applyFont="1" applyAlignment="1">
      <alignment vertical="center"/>
    </xf>
    <xf numFmtId="164" fontId="3" fillId="0" borderId="0" xfId="0" applyNumberFormat="1" applyFont="1" applyBorder="1" applyAlignment="1">
      <alignment horizontal="right" vertical="center"/>
    </xf>
    <xf numFmtId="0" fontId="3" fillId="0" borderId="0" xfId="0" applyFont="1" applyAlignment="1">
      <alignment vertical="center"/>
    </xf>
    <xf numFmtId="10" fontId="3" fillId="0" borderId="11" xfId="0" applyNumberFormat="1" applyFont="1" applyBorder="1" applyAlignment="1">
      <alignment vertical="center"/>
    </xf>
    <xf numFmtId="0" fontId="3" fillId="0" borderId="0" xfId="0" applyFont="1" applyAlignment="1">
      <alignment horizontal="left" vertical="top"/>
    </xf>
    <xf numFmtId="0" fontId="4" fillId="0" borderId="0" xfId="0" applyFont="1" applyFill="1" applyBorder="1" applyAlignment="1">
      <alignment vertical="top" wrapText="1"/>
    </xf>
    <xf numFmtId="0" fontId="4" fillId="0" borderId="0" xfId="0" applyFont="1" applyBorder="1" applyAlignment="1">
      <alignment vertical="top" wrapText="1"/>
    </xf>
    <xf numFmtId="3" fontId="3" fillId="0" borderId="0" xfId="0" applyNumberFormat="1" applyFont="1" applyBorder="1" applyAlignment="1">
      <alignment horizontal="right" vertical="top" wrapText="1"/>
    </xf>
    <xf numFmtId="3" fontId="3" fillId="0" borderId="0" xfId="0" applyNumberFormat="1" applyFont="1" applyBorder="1" applyAlignment="1">
      <alignment vertical="top" wrapText="1"/>
    </xf>
    <xf numFmtId="164" fontId="3" fillId="0" borderId="0" xfId="0" applyNumberFormat="1" applyFont="1" applyFill="1" applyBorder="1" applyAlignment="1">
      <alignment horizontal="right" wrapText="1"/>
    </xf>
    <xf numFmtId="0" fontId="3" fillId="0" borderId="10" xfId="0" applyFont="1" applyFill="1" applyBorder="1" applyAlignment="1">
      <alignment horizontal="center" wrapText="1"/>
    </xf>
    <xf numFmtId="164" fontId="4" fillId="0" borderId="10" xfId="0" applyNumberFormat="1" applyFont="1" applyFill="1" applyBorder="1" applyAlignment="1">
      <alignment horizontal="right" wrapText="1"/>
    </xf>
    <xf numFmtId="164" fontId="3" fillId="0" borderId="10" xfId="0" applyNumberFormat="1" applyFont="1" applyFill="1" applyBorder="1" applyAlignment="1">
      <alignment horizontal="right" wrapText="1"/>
    </xf>
    <xf numFmtId="0" fontId="4" fillId="0" borderId="10" xfId="0" applyFont="1" applyBorder="1" applyAlignment="1">
      <alignment vertical="center"/>
    </xf>
    <xf numFmtId="0" fontId="4" fillId="0" borderId="10" xfId="0" applyFont="1" applyBorder="1" applyAlignment="1">
      <alignment horizontal="right" vertical="center"/>
    </xf>
    <xf numFmtId="3" fontId="4" fillId="0" borderId="10" xfId="0" applyNumberFormat="1" applyFont="1" applyBorder="1" applyAlignment="1">
      <alignment horizontal="right" vertical="top" wrapText="1"/>
    </xf>
    <xf numFmtId="0" fontId="4" fillId="0" borderId="0" xfId="0" applyFont="1" applyAlignment="1">
      <alignment horizontal="center" vertical="top"/>
    </xf>
    <xf numFmtId="0" fontId="3" fillId="0" borderId="0" xfId="0" applyFont="1" applyFill="1" applyBorder="1" applyAlignment="1">
      <alignment horizontal="right" wrapText="1"/>
    </xf>
    <xf numFmtId="164" fontId="3" fillId="0" borderId="0" xfId="0" applyNumberFormat="1" applyFont="1" applyBorder="1" applyAlignment="1">
      <alignment vertical="top" wrapText="1"/>
    </xf>
    <xf numFmtId="0" fontId="4" fillId="0" borderId="10" xfId="0" applyFont="1" applyFill="1" applyBorder="1" applyAlignment="1">
      <alignment horizontal="right" vertical="top" wrapText="1"/>
    </xf>
    <xf numFmtId="0" fontId="40" fillId="0" borderId="0" xfId="0" applyFont="1" applyAlignment="1">
      <alignment vertical="top" wrapText="1"/>
    </xf>
    <xf numFmtId="0" fontId="3" fillId="0" borderId="0" xfId="0" applyFont="1" applyFill="1" applyAlignment="1">
      <alignment vertical="top" wrapText="1"/>
    </xf>
    <xf numFmtId="0" fontId="6" fillId="0" borderId="0" xfId="0" applyFont="1" applyAlignment="1">
      <alignment vertical="top" wrapText="1"/>
    </xf>
    <xf numFmtId="0" fontId="4" fillId="0" borderId="0" xfId="0" applyFont="1" applyBorder="1" applyAlignment="1">
      <alignment horizontal="left" vertical="top" wrapText="1"/>
    </xf>
    <xf numFmtId="0" fontId="3" fillId="33" borderId="0" xfId="0" applyFont="1" applyFill="1" applyAlignment="1">
      <alignment horizontal="center" vertical="top" wrapText="1"/>
    </xf>
    <xf numFmtId="0" fontId="3" fillId="34" borderId="0" xfId="0" applyFont="1" applyFill="1" applyAlignment="1">
      <alignment horizontal="center" vertical="top" wrapText="1"/>
    </xf>
    <xf numFmtId="0" fontId="4" fillId="0" borderId="0" xfId="0" applyFont="1" applyAlignment="1">
      <alignment horizontal="center" vertical="top"/>
    </xf>
    <xf numFmtId="164" fontId="3" fillId="0" borderId="10" xfId="0" applyNumberFormat="1" applyFont="1" applyBorder="1" applyAlignment="1">
      <alignment horizontal="right" vertical="center"/>
    </xf>
    <xf numFmtId="0" fontId="3" fillId="0" borderId="12" xfId="0" applyFont="1" applyBorder="1" applyAlignment="1">
      <alignment horizontal="center" vertical="top"/>
    </xf>
    <xf numFmtId="0" fontId="3" fillId="0" borderId="0" xfId="0" applyFont="1" applyAlignment="1">
      <alignment horizontal="center" vertical="top" wrapText="1"/>
    </xf>
    <xf numFmtId="164" fontId="3" fillId="0" borderId="11" xfId="0" applyNumberFormat="1" applyFont="1" applyBorder="1" applyAlignment="1">
      <alignment vertical="center"/>
    </xf>
    <xf numFmtId="164" fontId="3" fillId="0" borderId="12" xfId="0" applyNumberFormat="1" applyFont="1" applyBorder="1" applyAlignment="1">
      <alignment horizontal="right" vertical="center"/>
    </xf>
    <xf numFmtId="164" fontId="3" fillId="0" borderId="11" xfId="0" applyNumberFormat="1" applyFont="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left" vertical="top"/>
    </xf>
    <xf numFmtId="0" fontId="4" fillId="0" borderId="10" xfId="0" applyFont="1" applyBorder="1" applyAlignment="1">
      <alignment horizontal="center" vertical="top"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23"/>
  <sheetViews>
    <sheetView tabSelected="1" zoomScale="115" zoomScaleNormal="115" zoomScaleSheetLayoutView="85" zoomScalePageLayoutView="0" workbookViewId="0" topLeftCell="A1">
      <selection activeCell="A17" sqref="A17"/>
    </sheetView>
  </sheetViews>
  <sheetFormatPr defaultColWidth="9.140625" defaultRowHeight="12.75"/>
  <cols>
    <col min="1" max="1" width="35.7109375" style="16" customWidth="1"/>
    <col min="2" max="2" width="9.7109375" style="16" customWidth="1"/>
    <col min="3" max="4" width="17.7109375" style="16" customWidth="1"/>
    <col min="5" max="16384" width="9.140625" style="16" customWidth="1"/>
  </cols>
  <sheetData>
    <row r="2" spans="1:4" ht="12.75">
      <c r="A2" s="50" t="s">
        <v>17</v>
      </c>
      <c r="B2" s="50"/>
      <c r="C2" s="50"/>
      <c r="D2" s="50"/>
    </row>
    <row r="3" spans="1:5" ht="12.75">
      <c r="A3" s="28" t="s">
        <v>22</v>
      </c>
      <c r="B3" s="40"/>
      <c r="C3" s="40"/>
      <c r="D3" s="40"/>
      <c r="E3" s="28"/>
    </row>
    <row r="4" spans="1:4" ht="29.25" customHeight="1">
      <c r="A4" s="53" t="s">
        <v>94</v>
      </c>
      <c r="B4" s="57"/>
      <c r="C4" s="57"/>
      <c r="D4" s="57"/>
    </row>
    <row r="5" spans="1:4" ht="12.75">
      <c r="A5" s="28" t="s">
        <v>21</v>
      </c>
      <c r="B5" s="40"/>
      <c r="C5" s="40"/>
      <c r="D5" s="40"/>
    </row>
    <row r="6" spans="1:5" ht="26.25" customHeight="1">
      <c r="A6" s="53" t="s">
        <v>93</v>
      </c>
      <c r="B6" s="53"/>
      <c r="C6" s="53"/>
      <c r="D6" s="53"/>
      <c r="E6" s="1"/>
    </row>
    <row r="7" spans="1:4" ht="12.75">
      <c r="A7" s="17"/>
      <c r="B7" s="17"/>
      <c r="C7" s="17"/>
      <c r="D7" s="17"/>
    </row>
    <row r="8" spans="1:4" ht="24" customHeight="1">
      <c r="A8" s="37" t="s">
        <v>5</v>
      </c>
      <c r="B8" s="37"/>
      <c r="C8" s="38" t="s">
        <v>6</v>
      </c>
      <c r="D8" s="38" t="s">
        <v>7</v>
      </c>
    </row>
    <row r="9" spans="1:4" ht="24" customHeight="1">
      <c r="A9" s="18" t="s">
        <v>8</v>
      </c>
      <c r="B9" s="18"/>
      <c r="C9" s="19">
        <f>Összesítés!C13</f>
        <v>1134827.0999999999</v>
      </c>
      <c r="D9" s="19">
        <f>Összesítés!D13</f>
        <v>590285.24</v>
      </c>
    </row>
    <row r="10" spans="1:4" ht="24" customHeight="1">
      <c r="A10" s="20" t="s">
        <v>9</v>
      </c>
      <c r="B10" s="21"/>
      <c r="C10" s="54">
        <f>C9+D9</f>
        <v>1725112.3399999999</v>
      </c>
      <c r="D10" s="54"/>
    </row>
    <row r="11" spans="1:4" ht="24" customHeight="1">
      <c r="A11" s="22" t="s">
        <v>19</v>
      </c>
      <c r="B11" s="23">
        <v>0.03</v>
      </c>
      <c r="C11" s="24">
        <f>D11-C10</f>
        <v>51753.370200000005</v>
      </c>
      <c r="D11" s="25">
        <f>C10*(1+B11)</f>
        <v>1776865.7101999999</v>
      </c>
    </row>
    <row r="12" spans="1:4" ht="24" customHeight="1">
      <c r="A12" s="26" t="s">
        <v>10</v>
      </c>
      <c r="B12" s="26"/>
      <c r="C12" s="55">
        <f>ROUND(D11,0)</f>
        <v>1776866</v>
      </c>
      <c r="D12" s="55"/>
    </row>
    <row r="13" spans="1:4" ht="24" customHeight="1">
      <c r="A13" s="21" t="s">
        <v>11</v>
      </c>
      <c r="B13" s="27">
        <v>0.27</v>
      </c>
      <c r="C13" s="56">
        <f>ROUND(C12*B13,0)</f>
        <v>479754</v>
      </c>
      <c r="D13" s="56"/>
    </row>
    <row r="14" spans="1:4" ht="24" customHeight="1">
      <c r="A14" s="21" t="s">
        <v>47</v>
      </c>
      <c r="B14" s="21"/>
      <c r="C14" s="51">
        <f>ROUND(C12+C13,0)</f>
        <v>2256620</v>
      </c>
      <c r="D14" s="51"/>
    </row>
    <row r="17" ht="12.75">
      <c r="A17" s="16" t="s">
        <v>104</v>
      </c>
    </row>
    <row r="19" spans="2:3" ht="12.75">
      <c r="B19" s="52" t="s">
        <v>12</v>
      </c>
      <c r="C19" s="52"/>
    </row>
    <row r="21" ht="12.75">
      <c r="A21" s="28"/>
    </row>
    <row r="22" ht="12.75">
      <c r="A22" s="28"/>
    </row>
    <row r="23" ht="12.75">
      <c r="A23" s="28"/>
    </row>
  </sheetData>
  <sheetProtection/>
  <mergeCells count="8">
    <mergeCell ref="A2:D2"/>
    <mergeCell ref="C14:D14"/>
    <mergeCell ref="B19:C19"/>
    <mergeCell ref="A6:D6"/>
    <mergeCell ref="C10:D10"/>
    <mergeCell ref="C12:D12"/>
    <mergeCell ref="C13:D13"/>
    <mergeCell ref="A4:D4"/>
  </mergeCells>
  <printOptions/>
  <pageMargins left="1.1811023622047245" right="0.7086614173228347" top="0.7480314960629921" bottom="0.7480314960629921" header="0.31496062992125984" footer="0.31496062992125984"/>
  <pageSetup horizontalDpi="600" verticalDpi="600" orientation="portrait" paperSize="9" r:id="rId1"/>
  <headerFooter>
    <oddHeader>&amp;RZáradék</oddHeader>
  </headerFooter>
</worksheet>
</file>

<file path=xl/worksheets/sheet2.xml><?xml version="1.0" encoding="utf-8"?>
<worksheet xmlns="http://schemas.openxmlformats.org/spreadsheetml/2006/main" xmlns:r="http://schemas.openxmlformats.org/officeDocument/2006/relationships">
  <dimension ref="A2:F13"/>
  <sheetViews>
    <sheetView zoomScale="115" zoomScaleNormal="115" zoomScaleSheetLayoutView="100" zoomScalePageLayoutView="0" workbookViewId="0" topLeftCell="A1">
      <selection activeCell="D28" sqref="D28"/>
    </sheetView>
  </sheetViews>
  <sheetFormatPr defaultColWidth="9.140625" defaultRowHeight="12.75"/>
  <cols>
    <col min="1" max="1" width="4.7109375" style="12" customWidth="1"/>
    <col min="2" max="2" width="31.7109375" style="11" customWidth="1"/>
    <col min="3" max="5" width="12.8515625" style="32" customWidth="1"/>
    <col min="6" max="6" width="9.140625" style="5" customWidth="1"/>
    <col min="7" max="16384" width="9.140625" style="11" customWidth="1"/>
  </cols>
  <sheetData>
    <row r="2" spans="1:5" s="16" customFormat="1" ht="12.75">
      <c r="A2" s="50" t="s">
        <v>16</v>
      </c>
      <c r="B2" s="50"/>
      <c r="C2" s="50"/>
      <c r="D2" s="50"/>
      <c r="E2" s="50"/>
    </row>
    <row r="3" spans="1:4" s="16" customFormat="1" ht="12.75">
      <c r="A3" s="58" t="s">
        <v>22</v>
      </c>
      <c r="B3" s="58"/>
      <c r="C3" s="40"/>
      <c r="D3" s="40"/>
    </row>
    <row r="4" spans="1:5" s="16" customFormat="1" ht="29.25" customHeight="1">
      <c r="A4" s="53" t="str">
        <f>Záradék!A4</f>
        <v>RAVATALOZÓ
Tápiószele hrsz.:1693/3
</v>
      </c>
      <c r="B4" s="53"/>
      <c r="C4" s="53"/>
      <c r="D4" s="53"/>
      <c r="E4" s="53"/>
    </row>
    <row r="5" spans="1:4" s="16" customFormat="1" ht="12.75">
      <c r="A5" s="28" t="s">
        <v>21</v>
      </c>
      <c r="B5" s="28"/>
      <c r="C5" s="40"/>
      <c r="D5" s="40"/>
    </row>
    <row r="6" spans="1:5" s="16" customFormat="1" ht="26.25" customHeight="1">
      <c r="A6" s="53" t="str">
        <f>Záradék!A6</f>
        <v>TÁPIÓSZELE VÁROS ÖNKORMÁNYZATA
2766 Tápiószele, Rákóczi út 4.
</v>
      </c>
      <c r="B6" s="53"/>
      <c r="C6" s="53"/>
      <c r="D6" s="53"/>
      <c r="E6" s="53"/>
    </row>
    <row r="8" spans="1:6" s="30" customFormat="1" ht="25.5">
      <c r="A8" s="3"/>
      <c r="B8" s="4" t="s">
        <v>13</v>
      </c>
      <c r="C8" s="39" t="s">
        <v>24</v>
      </c>
      <c r="D8" s="39" t="s">
        <v>31</v>
      </c>
      <c r="E8" s="39" t="s">
        <v>32</v>
      </c>
      <c r="F8" s="29"/>
    </row>
    <row r="9" spans="1:6" s="30" customFormat="1" ht="12.75">
      <c r="A9" s="12">
        <v>1</v>
      </c>
      <c r="B9" s="11" t="s">
        <v>33</v>
      </c>
      <c r="C9" s="31">
        <f>'1 Hőellátás'!G5</f>
        <v>152409.6</v>
      </c>
      <c r="D9" s="31">
        <f>'1 Hőellátás'!H5</f>
        <v>76204.8</v>
      </c>
      <c r="E9" s="31">
        <f>SUM(C9:D9)</f>
        <v>228614.40000000002</v>
      </c>
      <c r="F9" s="29"/>
    </row>
    <row r="10" spans="1:6" s="30" customFormat="1" ht="12.75">
      <c r="A10" s="12">
        <v>2</v>
      </c>
      <c r="B10" s="11" t="s">
        <v>30</v>
      </c>
      <c r="C10" s="31">
        <f>'2. Vízellátás, csatornázás'!G51</f>
        <v>905441.4999999999</v>
      </c>
      <c r="D10" s="31">
        <f>'2. Vízellátás, csatornázás'!H51</f>
        <v>439996.44</v>
      </c>
      <c r="E10" s="31">
        <f>SUM(C10:D10)</f>
        <v>1345437.94</v>
      </c>
      <c r="F10" s="29"/>
    </row>
    <row r="11" spans="1:6" s="30" customFormat="1" ht="12.75">
      <c r="A11" s="12">
        <v>3</v>
      </c>
      <c r="B11" s="11" t="s">
        <v>45</v>
      </c>
      <c r="C11" s="31">
        <f>'3. Szellőzés'!G6</f>
        <v>52976</v>
      </c>
      <c r="D11" s="31">
        <f>'3. Szellőzés'!H6</f>
        <v>15684</v>
      </c>
      <c r="E11" s="31">
        <f>SUM(C11:D11)</f>
        <v>68660</v>
      </c>
      <c r="F11" s="29"/>
    </row>
    <row r="12" spans="1:6" s="30" customFormat="1" ht="12.75">
      <c r="A12" s="12">
        <v>4</v>
      </c>
      <c r="B12" s="11" t="s">
        <v>46</v>
      </c>
      <c r="C12" s="31">
        <f>'4. Egyéb költségek'!G6</f>
        <v>24000</v>
      </c>
      <c r="D12" s="31">
        <f>'4. Egyéb költségek'!H6</f>
        <v>58400</v>
      </c>
      <c r="E12" s="31">
        <f>SUM(C12:D12)</f>
        <v>82400</v>
      </c>
      <c r="F12" s="29"/>
    </row>
    <row r="13" spans="1:6" s="30" customFormat="1" ht="12.75">
      <c r="A13" s="3"/>
      <c r="B13" s="4" t="s">
        <v>14</v>
      </c>
      <c r="C13" s="39">
        <f>SUM(C9:C12)</f>
        <v>1134827.0999999999</v>
      </c>
      <c r="D13" s="39">
        <f>SUM(D9:D12)</f>
        <v>590285.24</v>
      </c>
      <c r="E13" s="39">
        <f>SUM(E9:E12)</f>
        <v>1725112.3399999999</v>
      </c>
      <c r="F13" s="29"/>
    </row>
  </sheetData>
  <sheetProtection/>
  <mergeCells count="4">
    <mergeCell ref="A4:E4"/>
    <mergeCell ref="A6:E6"/>
    <mergeCell ref="A2:E2"/>
    <mergeCell ref="A3:B3"/>
  </mergeCells>
  <printOptions/>
  <pageMargins left="1.1811023622047245" right="0.7086614173228347" top="0.7480314960629921" bottom="0.7480314960629921" header="0.31496062992125984" footer="0.31496062992125984"/>
  <pageSetup horizontalDpi="600" verticalDpi="600" orientation="portrait" paperSize="9" r:id="rId1"/>
  <headerFooter>
    <oddHeader>&amp;RMunkanem összesítő</oddHeader>
  </headerFooter>
</worksheet>
</file>

<file path=xl/worksheets/sheet3.xml><?xml version="1.0" encoding="utf-8"?>
<worksheet xmlns="http://schemas.openxmlformats.org/spreadsheetml/2006/main" xmlns:r="http://schemas.openxmlformats.org/officeDocument/2006/relationships">
  <dimension ref="A1:B21"/>
  <sheetViews>
    <sheetView zoomScale="145" zoomScaleNormal="145" zoomScaleSheetLayoutView="115" zoomScalePageLayoutView="0" workbookViewId="0" topLeftCell="A19">
      <selection activeCell="C19" sqref="C19"/>
    </sheetView>
  </sheetViews>
  <sheetFormatPr defaultColWidth="9.140625" defaultRowHeight="12.75"/>
  <cols>
    <col min="1" max="1" width="4.7109375" style="1" customWidth="1"/>
    <col min="2" max="2" width="74.7109375" style="2" customWidth="1"/>
    <col min="3" max="16384" width="9.140625" style="2" customWidth="1"/>
  </cols>
  <sheetData>
    <row r="1" spans="1:2" ht="12.75" customHeight="1">
      <c r="A1" s="59" t="s">
        <v>20</v>
      </c>
      <c r="B1" s="59"/>
    </row>
    <row r="2" ht="12.75" customHeight="1">
      <c r="A2" s="2"/>
    </row>
    <row r="3" spans="1:2" ht="12.75">
      <c r="A3" s="1">
        <v>1</v>
      </c>
      <c r="B3" s="44" t="s">
        <v>49</v>
      </c>
    </row>
    <row r="4" ht="12.75">
      <c r="B4" s="44"/>
    </row>
    <row r="5" spans="1:2" ht="38.25">
      <c r="A5" s="1">
        <v>2</v>
      </c>
      <c r="B5" s="45" t="s">
        <v>51</v>
      </c>
    </row>
    <row r="7" spans="1:2" ht="25.5">
      <c r="A7" s="1">
        <v>3</v>
      </c>
      <c r="B7" s="45" t="s">
        <v>50</v>
      </c>
    </row>
    <row r="9" spans="1:2" ht="25.5">
      <c r="A9" s="1">
        <v>4</v>
      </c>
      <c r="B9" s="45" t="s">
        <v>52</v>
      </c>
    </row>
    <row r="11" spans="1:2" ht="12.75">
      <c r="A11" s="12"/>
      <c r="B11" s="47" t="s">
        <v>48</v>
      </c>
    </row>
    <row r="13" ht="12.75">
      <c r="B13" s="2" t="s">
        <v>89</v>
      </c>
    </row>
    <row r="15" ht="12.75">
      <c r="B15" s="2" t="s">
        <v>90</v>
      </c>
    </row>
    <row r="17" ht="12.75">
      <c r="B17" s="2" t="s">
        <v>91</v>
      </c>
    </row>
    <row r="19" ht="12.75">
      <c r="B19" s="2" t="s">
        <v>103</v>
      </c>
    </row>
    <row r="21" ht="12.75">
      <c r="B21" s="2" t="s">
        <v>92</v>
      </c>
    </row>
  </sheetData>
  <sheetProtection/>
  <mergeCells count="1">
    <mergeCell ref="A1:B1"/>
  </mergeCells>
  <printOptions/>
  <pageMargins left="1.1811023622047245" right="0.7086614173228347" top="0.7480314960629921" bottom="0.7480314960629921" header="0.31496062992125984" footer="0.31496062992125984"/>
  <pageSetup horizontalDpi="600" verticalDpi="600" orientation="portrait" paperSize="9" r:id="rId1"/>
  <headerFooter>
    <oddHeader>&amp;RMegjegyzések</oddHeader>
  </headerFooter>
</worksheet>
</file>

<file path=xl/worksheets/sheet4.xml><?xml version="1.0" encoding="utf-8"?>
<worksheet xmlns="http://schemas.openxmlformats.org/spreadsheetml/2006/main" xmlns:r="http://schemas.openxmlformats.org/officeDocument/2006/relationships">
  <sheetPr>
    <tabColor rgb="FF00B050"/>
  </sheetPr>
  <dimension ref="A1:H5"/>
  <sheetViews>
    <sheetView zoomScale="115" zoomScaleNormal="115" zoomScaleSheetLayoutView="100" zoomScalePageLayoutView="0" workbookViewId="0" topLeftCell="A1">
      <selection activeCell="H12" sqref="H12"/>
    </sheetView>
  </sheetViews>
  <sheetFormatPr defaultColWidth="9.140625" defaultRowHeight="12.75"/>
  <cols>
    <col min="1" max="1" width="2.7109375" style="12" customWidth="1"/>
    <col min="2" max="2" width="40.7109375" style="11" customWidth="1"/>
    <col min="3" max="3" width="3.7109375" style="12" customWidth="1"/>
    <col min="4" max="4" width="2.7109375" style="12" customWidth="1"/>
    <col min="5" max="6" width="8.7109375" style="13" customWidth="1"/>
    <col min="7" max="8" width="8.7109375" style="11" customWidth="1"/>
    <col min="9" max="9" width="14.140625" style="11" customWidth="1"/>
    <col min="10" max="16384" width="9.140625" style="11" customWidth="1"/>
  </cols>
  <sheetData>
    <row r="1" spans="1:8" ht="30" customHeight="1">
      <c r="A1" s="3" t="s">
        <v>18</v>
      </c>
      <c r="B1" s="4" t="s">
        <v>5</v>
      </c>
      <c r="C1" s="9" t="s">
        <v>3</v>
      </c>
      <c r="D1" s="9" t="s">
        <v>4</v>
      </c>
      <c r="E1" s="10" t="s">
        <v>23</v>
      </c>
      <c r="F1" s="10" t="s">
        <v>26</v>
      </c>
      <c r="G1" s="43" t="s">
        <v>24</v>
      </c>
      <c r="H1" s="43" t="s">
        <v>25</v>
      </c>
    </row>
    <row r="2" spans="1:8" ht="12.75">
      <c r="A2" s="12">
        <v>2</v>
      </c>
      <c r="B2" s="2" t="s">
        <v>96</v>
      </c>
      <c r="C2" s="1">
        <v>1</v>
      </c>
      <c r="D2" s="1" t="s">
        <v>0</v>
      </c>
      <c r="E2" s="13">
        <v>32598</v>
      </c>
      <c r="F2" s="13">
        <v>16299</v>
      </c>
      <c r="G2" s="42">
        <f>C2*E2</f>
        <v>32598</v>
      </c>
      <c r="H2" s="42">
        <f>F2*C2</f>
        <v>16299</v>
      </c>
    </row>
    <row r="3" spans="1:8" ht="12.75">
      <c r="A3" s="12">
        <v>3</v>
      </c>
      <c r="B3" s="2" t="s">
        <v>95</v>
      </c>
      <c r="C3" s="1">
        <v>2</v>
      </c>
      <c r="D3" s="1" t="s">
        <v>0</v>
      </c>
      <c r="E3" s="13">
        <v>35433.6</v>
      </c>
      <c r="F3" s="13">
        <v>17716.8</v>
      </c>
      <c r="G3" s="42">
        <f>C3*E3</f>
        <v>70867.2</v>
      </c>
      <c r="H3" s="42">
        <f>F3*C3</f>
        <v>35433.6</v>
      </c>
    </row>
    <row r="4" spans="1:8" ht="12.75">
      <c r="A4" s="12">
        <v>4</v>
      </c>
      <c r="B4" s="2" t="s">
        <v>97</v>
      </c>
      <c r="C4" s="1">
        <v>1</v>
      </c>
      <c r="D4" s="1" t="s">
        <v>0</v>
      </c>
      <c r="E4" s="13">
        <v>48944.4</v>
      </c>
      <c r="F4" s="13">
        <v>24472.2</v>
      </c>
      <c r="G4" s="42">
        <f>C4*E4</f>
        <v>48944.4</v>
      </c>
      <c r="H4" s="42">
        <f>F4*C4</f>
        <v>24472.2</v>
      </c>
    </row>
    <row r="5" spans="1:8" ht="12.75">
      <c r="A5" s="34"/>
      <c r="B5" s="8" t="s">
        <v>15</v>
      </c>
      <c r="C5" s="9"/>
      <c r="D5" s="9"/>
      <c r="E5" s="35"/>
      <c r="F5" s="36"/>
      <c r="G5" s="35">
        <f>SUM(G2:G4)</f>
        <v>152409.6</v>
      </c>
      <c r="H5" s="35">
        <f>SUM(H2:H4)</f>
        <v>76204.8</v>
      </c>
    </row>
  </sheetData>
  <sheetProtection/>
  <printOptions/>
  <pageMargins left="0.7480314960629921" right="0.984251968503937" top="0.7480314960629921" bottom="0.7480314960629921" header="0.31496062992125984" footer="0.31496062992125984"/>
  <pageSetup horizontalDpi="600" verticalDpi="600" orientation="portrait" paperSize="9" r:id="rId1"/>
  <headerFooter>
    <oddHeader>&amp;R3. Hőellátás</oddHeader>
  </headerFooter>
</worksheet>
</file>

<file path=xl/worksheets/sheet5.xml><?xml version="1.0" encoding="utf-8"?>
<worksheet xmlns="http://schemas.openxmlformats.org/spreadsheetml/2006/main" xmlns:r="http://schemas.openxmlformats.org/officeDocument/2006/relationships">
  <sheetPr>
    <tabColor rgb="FFFFC000"/>
  </sheetPr>
  <dimension ref="A1:H51"/>
  <sheetViews>
    <sheetView zoomScale="115" zoomScaleNormal="115" zoomScalePageLayoutView="0" workbookViewId="0" topLeftCell="A1">
      <selection activeCell="J5" sqref="J5"/>
    </sheetView>
  </sheetViews>
  <sheetFormatPr defaultColWidth="4.7109375" defaultRowHeight="12.75"/>
  <cols>
    <col min="1" max="1" width="2.7109375" style="1" customWidth="1"/>
    <col min="2" max="2" width="40.57421875" style="2" customWidth="1"/>
    <col min="3" max="4" width="3.7109375" style="1" customWidth="1"/>
    <col min="5" max="8" width="8.7109375" style="1" customWidth="1"/>
    <col min="9" max="240" width="9.140625" style="2" customWidth="1"/>
    <col min="241" max="241" width="5.421875" style="2" customWidth="1"/>
    <col min="242" max="242" width="39.28125" style="2" customWidth="1"/>
    <col min="243" max="244" width="6.28125" style="2" customWidth="1"/>
    <col min="245" max="246" width="4.7109375" style="2" customWidth="1"/>
    <col min="247" max="247" width="11.57421875" style="2" customWidth="1"/>
    <col min="248" max="249" width="4.7109375" style="2" customWidth="1"/>
    <col min="250" max="250" width="7.00390625" style="2" customWidth="1"/>
    <col min="251" max="16384" width="4.7109375" style="2" customWidth="1"/>
  </cols>
  <sheetData>
    <row r="1" spans="1:8" s="11" customFormat="1" ht="30" customHeight="1">
      <c r="A1" s="3" t="s">
        <v>18</v>
      </c>
      <c r="B1" s="4" t="s">
        <v>5</v>
      </c>
      <c r="C1" s="9" t="s">
        <v>3</v>
      </c>
      <c r="D1" s="9" t="s">
        <v>4</v>
      </c>
      <c r="E1" s="10" t="s">
        <v>23</v>
      </c>
      <c r="F1" s="10" t="s">
        <v>26</v>
      </c>
      <c r="G1" s="43" t="s">
        <v>24</v>
      </c>
      <c r="H1" s="43" t="s">
        <v>25</v>
      </c>
    </row>
    <row r="2" spans="1:8" ht="25.5">
      <c r="A2" s="1">
        <v>1</v>
      </c>
      <c r="B2" s="2" t="s">
        <v>72</v>
      </c>
      <c r="C2" s="1">
        <v>3</v>
      </c>
      <c r="D2" s="1" t="s">
        <v>0</v>
      </c>
      <c r="E2" s="13">
        <v>15306</v>
      </c>
      <c r="F2" s="13">
        <v>4740</v>
      </c>
      <c r="G2" s="42">
        <f>C2*E2</f>
        <v>45918</v>
      </c>
      <c r="H2" s="42">
        <f>F2*C2</f>
        <v>14220</v>
      </c>
    </row>
    <row r="3" spans="1:8" ht="12.75">
      <c r="A3" s="1">
        <v>2</v>
      </c>
      <c r="B3" s="2" t="s">
        <v>101</v>
      </c>
      <c r="C3" s="1">
        <v>1</v>
      </c>
      <c r="D3" s="1" t="s">
        <v>0</v>
      </c>
      <c r="E3" s="13">
        <v>21424</v>
      </c>
      <c r="F3" s="13">
        <v>4740</v>
      </c>
      <c r="G3" s="42">
        <f>C3*E3</f>
        <v>21424</v>
      </c>
      <c r="H3" s="42">
        <f>F3*C3</f>
        <v>4740</v>
      </c>
    </row>
    <row r="4" spans="1:8" ht="51">
      <c r="A4" s="1">
        <v>3</v>
      </c>
      <c r="B4" s="2" t="s">
        <v>35</v>
      </c>
      <c r="C4" s="1">
        <v>1</v>
      </c>
      <c r="D4" s="1" t="s">
        <v>0</v>
      </c>
      <c r="E4" s="13">
        <v>72493.3</v>
      </c>
      <c r="F4" s="13">
        <v>8595</v>
      </c>
      <c r="G4" s="42">
        <f aca="true" t="shared" si="0" ref="G4:G47">C4*E4</f>
        <v>72493.3</v>
      </c>
      <c r="H4" s="42">
        <f aca="true" t="shared" si="1" ref="H4:H47">F4*C4</f>
        <v>8595</v>
      </c>
    </row>
    <row r="5" spans="1:8" ht="12.75">
      <c r="A5" s="1">
        <v>4</v>
      </c>
      <c r="B5" s="2" t="s">
        <v>75</v>
      </c>
      <c r="C5" s="1">
        <v>4</v>
      </c>
      <c r="D5" s="1" t="s">
        <v>0</v>
      </c>
      <c r="E5" s="13">
        <v>2584</v>
      </c>
      <c r="F5" s="13">
        <v>2250</v>
      </c>
      <c r="G5" s="42">
        <f t="shared" si="0"/>
        <v>10336</v>
      </c>
      <c r="H5" s="42">
        <f t="shared" si="1"/>
        <v>9000</v>
      </c>
    </row>
    <row r="6" spans="1:8" ht="25.5">
      <c r="A6" s="1">
        <v>5</v>
      </c>
      <c r="B6" s="2" t="s">
        <v>62</v>
      </c>
      <c r="C6" s="1">
        <v>1</v>
      </c>
      <c r="D6" s="1" t="s">
        <v>0</v>
      </c>
      <c r="E6" s="13">
        <v>12875</v>
      </c>
      <c r="F6" s="13">
        <v>1500</v>
      </c>
      <c r="G6" s="42">
        <f t="shared" si="0"/>
        <v>12875</v>
      </c>
      <c r="H6" s="42">
        <f t="shared" si="1"/>
        <v>1500</v>
      </c>
    </row>
    <row r="7" spans="1:8" ht="38.25">
      <c r="A7" s="1">
        <v>6</v>
      </c>
      <c r="B7" s="2" t="s">
        <v>61</v>
      </c>
      <c r="C7" s="1">
        <v>1</v>
      </c>
      <c r="D7" s="1" t="s">
        <v>0</v>
      </c>
      <c r="E7" s="13">
        <v>15708</v>
      </c>
      <c r="F7" s="13">
        <v>1500</v>
      </c>
      <c r="G7" s="42">
        <f t="shared" si="0"/>
        <v>15708</v>
      </c>
      <c r="H7" s="42">
        <f t="shared" si="1"/>
        <v>1500</v>
      </c>
    </row>
    <row r="8" spans="1:8" ht="38.25">
      <c r="A8" s="1">
        <v>7</v>
      </c>
      <c r="B8" s="2" t="s">
        <v>36</v>
      </c>
      <c r="C8" s="1">
        <v>2</v>
      </c>
      <c r="D8" s="1" t="s">
        <v>0</v>
      </c>
      <c r="E8" s="13">
        <v>13945.199999999999</v>
      </c>
      <c r="F8" s="13">
        <v>1200</v>
      </c>
      <c r="G8" s="42">
        <f t="shared" si="0"/>
        <v>27890.399999999998</v>
      </c>
      <c r="H8" s="42">
        <f t="shared" si="1"/>
        <v>2400</v>
      </c>
    </row>
    <row r="9" spans="1:8" ht="12.75">
      <c r="A9" s="1">
        <v>8</v>
      </c>
      <c r="B9" s="2" t="s">
        <v>38</v>
      </c>
      <c r="C9" s="1">
        <v>2</v>
      </c>
      <c r="D9" s="1" t="s">
        <v>0</v>
      </c>
      <c r="E9" s="13">
        <v>1790</v>
      </c>
      <c r="F9" s="13">
        <v>1500</v>
      </c>
      <c r="G9" s="42">
        <f t="shared" si="0"/>
        <v>3580</v>
      </c>
      <c r="H9" s="42">
        <f t="shared" si="1"/>
        <v>3000</v>
      </c>
    </row>
    <row r="10" spans="1:8" ht="12.75">
      <c r="A10" s="1">
        <v>9</v>
      </c>
      <c r="B10" s="2" t="s">
        <v>37</v>
      </c>
      <c r="C10" s="1">
        <v>2</v>
      </c>
      <c r="D10" s="1" t="s">
        <v>0</v>
      </c>
      <c r="E10" s="13">
        <v>3063.6</v>
      </c>
      <c r="F10" s="13">
        <v>1000</v>
      </c>
      <c r="G10" s="42">
        <f t="shared" si="0"/>
        <v>6127.2</v>
      </c>
      <c r="H10" s="42">
        <f t="shared" si="1"/>
        <v>2000</v>
      </c>
    </row>
    <row r="11" spans="1:8" ht="12.75">
      <c r="A11" s="1">
        <v>10</v>
      </c>
      <c r="B11" s="2" t="s">
        <v>98</v>
      </c>
      <c r="C11" s="1">
        <v>4</v>
      </c>
      <c r="D11" s="1" t="s">
        <v>0</v>
      </c>
      <c r="E11" s="13">
        <v>4140</v>
      </c>
      <c r="F11" s="13">
        <v>1500</v>
      </c>
      <c r="G11" s="42">
        <f t="shared" si="0"/>
        <v>16560</v>
      </c>
      <c r="H11" s="42">
        <f t="shared" si="1"/>
        <v>6000</v>
      </c>
    </row>
    <row r="12" spans="1:8" ht="12.75">
      <c r="A12" s="1">
        <v>11</v>
      </c>
      <c r="B12" s="2" t="s">
        <v>99</v>
      </c>
      <c r="C12" s="1">
        <v>4</v>
      </c>
      <c r="D12" s="1" t="s">
        <v>0</v>
      </c>
      <c r="E12" s="13">
        <v>3540</v>
      </c>
      <c r="F12" s="13">
        <v>600</v>
      </c>
      <c r="G12" s="42">
        <f t="shared" si="0"/>
        <v>14160</v>
      </c>
      <c r="H12" s="42">
        <f t="shared" si="1"/>
        <v>2400</v>
      </c>
    </row>
    <row r="13" spans="1:8" ht="12.75">
      <c r="A13" s="1">
        <v>12</v>
      </c>
      <c r="B13" s="2" t="s">
        <v>100</v>
      </c>
      <c r="C13" s="1">
        <v>4</v>
      </c>
      <c r="D13" s="1" t="s">
        <v>0</v>
      </c>
      <c r="E13" s="13">
        <v>4730</v>
      </c>
      <c r="F13" s="13">
        <v>600</v>
      </c>
      <c r="G13" s="42">
        <f t="shared" si="0"/>
        <v>18920</v>
      </c>
      <c r="H13" s="42">
        <f t="shared" si="1"/>
        <v>2400</v>
      </c>
    </row>
    <row r="14" spans="1:8" ht="12.75">
      <c r="A14" s="1">
        <v>13</v>
      </c>
      <c r="B14" s="2" t="s">
        <v>73</v>
      </c>
      <c r="C14" s="1">
        <v>3</v>
      </c>
      <c r="D14" s="1" t="s">
        <v>0</v>
      </c>
      <c r="E14" s="13">
        <v>47090</v>
      </c>
      <c r="F14" s="13">
        <v>4680</v>
      </c>
      <c r="G14" s="42">
        <f>C14*E14</f>
        <v>141270</v>
      </c>
      <c r="H14" s="42">
        <f>F14*C14</f>
        <v>14040</v>
      </c>
    </row>
    <row r="15" spans="1:8" ht="25.5">
      <c r="A15" s="1">
        <v>14</v>
      </c>
      <c r="B15" s="2" t="s">
        <v>74</v>
      </c>
      <c r="C15" s="1">
        <v>1</v>
      </c>
      <c r="D15" s="1" t="s">
        <v>0</v>
      </c>
      <c r="E15" s="13">
        <v>63860</v>
      </c>
      <c r="F15" s="13">
        <v>4680</v>
      </c>
      <c r="G15" s="42">
        <f>C15*E15</f>
        <v>63860</v>
      </c>
      <c r="H15" s="42">
        <f>F15*C15</f>
        <v>4680</v>
      </c>
    </row>
    <row r="16" spans="1:8" ht="25.5">
      <c r="A16" s="1">
        <v>15</v>
      </c>
      <c r="B16" s="2" t="s">
        <v>40</v>
      </c>
      <c r="C16" s="1">
        <v>1</v>
      </c>
      <c r="D16" s="1" t="s">
        <v>0</v>
      </c>
      <c r="E16" s="13">
        <v>19668</v>
      </c>
      <c r="F16" s="13">
        <v>8520</v>
      </c>
      <c r="G16" s="42">
        <f t="shared" si="0"/>
        <v>19668</v>
      </c>
      <c r="H16" s="42">
        <f t="shared" si="1"/>
        <v>8520</v>
      </c>
    </row>
    <row r="17" spans="1:8" ht="25.5">
      <c r="A17" s="1">
        <v>16</v>
      </c>
      <c r="B17" s="2" t="s">
        <v>41</v>
      </c>
      <c r="C17" s="1">
        <v>1</v>
      </c>
      <c r="D17" s="1" t="s">
        <v>0</v>
      </c>
      <c r="E17" s="13">
        <v>25068</v>
      </c>
      <c r="F17" s="13">
        <v>9900</v>
      </c>
      <c r="G17" s="42">
        <f t="shared" si="0"/>
        <v>25068</v>
      </c>
      <c r="H17" s="42">
        <f t="shared" si="1"/>
        <v>9900</v>
      </c>
    </row>
    <row r="18" spans="1:8" ht="12.75">
      <c r="A18" s="1">
        <v>17</v>
      </c>
      <c r="B18" s="46" t="s">
        <v>63</v>
      </c>
      <c r="C18" s="1">
        <v>10</v>
      </c>
      <c r="D18" s="1" t="s">
        <v>0</v>
      </c>
      <c r="E18" s="13">
        <v>1771</v>
      </c>
      <c r="F18" s="13">
        <v>1500</v>
      </c>
      <c r="G18" s="42">
        <f t="shared" si="0"/>
        <v>17710</v>
      </c>
      <c r="H18" s="42">
        <f t="shared" si="1"/>
        <v>15000</v>
      </c>
    </row>
    <row r="19" spans="1:8" ht="12.75">
      <c r="A19" s="1">
        <v>18</v>
      </c>
      <c r="B19" s="2" t="s">
        <v>64</v>
      </c>
      <c r="C19" s="1">
        <v>2</v>
      </c>
      <c r="D19" s="1" t="s">
        <v>0</v>
      </c>
      <c r="E19" s="13">
        <v>1533</v>
      </c>
      <c r="F19" s="13">
        <v>1530</v>
      </c>
      <c r="G19" s="42">
        <f t="shared" si="0"/>
        <v>3066</v>
      </c>
      <c r="H19" s="42">
        <f t="shared" si="1"/>
        <v>3060</v>
      </c>
    </row>
    <row r="20" spans="1:8" ht="12.75">
      <c r="A20" s="1">
        <v>19</v>
      </c>
      <c r="B20" s="2" t="s">
        <v>76</v>
      </c>
      <c r="C20" s="1">
        <v>1</v>
      </c>
      <c r="D20" s="1" t="s">
        <v>0</v>
      </c>
      <c r="E20" s="13">
        <v>3113</v>
      </c>
      <c r="F20" s="13">
        <v>570</v>
      </c>
      <c r="G20" s="42">
        <f t="shared" si="0"/>
        <v>3113</v>
      </c>
      <c r="H20" s="42">
        <f t="shared" si="1"/>
        <v>570</v>
      </c>
    </row>
    <row r="21" spans="1:8" ht="12.75">
      <c r="A21" s="1">
        <v>20</v>
      </c>
      <c r="B21" s="2" t="s">
        <v>65</v>
      </c>
      <c r="C21" s="1">
        <v>1</v>
      </c>
      <c r="D21" s="1" t="s">
        <v>0</v>
      </c>
      <c r="E21" s="13">
        <v>10402</v>
      </c>
      <c r="F21" s="13">
        <v>7590</v>
      </c>
      <c r="G21" s="42">
        <f t="shared" si="0"/>
        <v>10402</v>
      </c>
      <c r="H21" s="42">
        <f t="shared" si="1"/>
        <v>7590</v>
      </c>
    </row>
    <row r="22" spans="1:8" ht="12.75">
      <c r="A22" s="1">
        <v>21</v>
      </c>
      <c r="B22" s="2" t="s">
        <v>66</v>
      </c>
      <c r="C22" s="1">
        <v>1</v>
      </c>
      <c r="D22" s="1" t="s">
        <v>0</v>
      </c>
      <c r="E22" s="13">
        <v>11077.199999999999</v>
      </c>
      <c r="F22" s="13">
        <v>1800</v>
      </c>
      <c r="G22" s="42">
        <f t="shared" si="0"/>
        <v>11077.199999999999</v>
      </c>
      <c r="H22" s="42">
        <f t="shared" si="1"/>
        <v>1800</v>
      </c>
    </row>
    <row r="23" spans="1:8" ht="12.75">
      <c r="A23" s="1">
        <v>22</v>
      </c>
      <c r="B23" s="2" t="s">
        <v>67</v>
      </c>
      <c r="C23" s="1">
        <v>2</v>
      </c>
      <c r="D23" s="1" t="s">
        <v>0</v>
      </c>
      <c r="E23" s="13">
        <v>2756</v>
      </c>
      <c r="F23" s="13">
        <v>1680</v>
      </c>
      <c r="G23" s="42">
        <f t="shared" si="0"/>
        <v>5512</v>
      </c>
      <c r="H23" s="42">
        <f t="shared" si="1"/>
        <v>3360</v>
      </c>
    </row>
    <row r="24" spans="1:8" ht="25.5">
      <c r="A24" s="1">
        <v>23</v>
      </c>
      <c r="B24" s="2" t="s">
        <v>71</v>
      </c>
      <c r="C24" s="1">
        <v>1</v>
      </c>
      <c r="D24" s="1" t="s">
        <v>2</v>
      </c>
      <c r="E24" s="7">
        <v>35503</v>
      </c>
      <c r="F24" s="7">
        <v>8070</v>
      </c>
      <c r="G24" s="42">
        <f t="shared" si="0"/>
        <v>35503</v>
      </c>
      <c r="H24" s="42">
        <f t="shared" si="1"/>
        <v>8070</v>
      </c>
    </row>
    <row r="25" spans="1:8" ht="25.5">
      <c r="A25" s="1">
        <v>24</v>
      </c>
      <c r="B25" s="2" t="s">
        <v>77</v>
      </c>
      <c r="C25" s="1">
        <v>1</v>
      </c>
      <c r="D25" s="1" t="s">
        <v>0</v>
      </c>
      <c r="E25" s="7">
        <v>16034</v>
      </c>
      <c r="F25" s="7">
        <v>5280</v>
      </c>
      <c r="G25" s="42">
        <f t="shared" si="0"/>
        <v>16034</v>
      </c>
      <c r="H25" s="42">
        <f t="shared" si="1"/>
        <v>5280</v>
      </c>
    </row>
    <row r="26" spans="1:8" ht="12.75">
      <c r="A26" s="1">
        <v>25</v>
      </c>
      <c r="B26" s="2" t="s">
        <v>68</v>
      </c>
      <c r="C26" s="1">
        <v>25</v>
      </c>
      <c r="D26" s="1" t="s">
        <v>1</v>
      </c>
      <c r="E26" s="13">
        <v>338.4</v>
      </c>
      <c r="F26" s="13">
        <v>497.20000000000005</v>
      </c>
      <c r="G26" s="42">
        <f>C26*E26</f>
        <v>8460</v>
      </c>
      <c r="H26" s="42">
        <f>F26*C26</f>
        <v>12430.000000000002</v>
      </c>
    </row>
    <row r="27" spans="1:8" ht="12.75">
      <c r="A27" s="1">
        <v>26</v>
      </c>
      <c r="B27" s="2" t="s">
        <v>78</v>
      </c>
      <c r="C27" s="1">
        <v>1</v>
      </c>
      <c r="D27" s="1" t="s">
        <v>1</v>
      </c>
      <c r="E27" s="13">
        <v>2544</v>
      </c>
      <c r="F27" s="13">
        <v>792.0000000000001</v>
      </c>
      <c r="G27" s="42">
        <f t="shared" si="0"/>
        <v>2544</v>
      </c>
      <c r="H27" s="42">
        <f t="shared" si="1"/>
        <v>792.0000000000001</v>
      </c>
    </row>
    <row r="28" spans="1:8" ht="12.75">
      <c r="A28" s="1">
        <v>27</v>
      </c>
      <c r="B28" s="2" t="s">
        <v>79</v>
      </c>
      <c r="C28" s="1">
        <v>1</v>
      </c>
      <c r="D28" s="1" t="s">
        <v>1</v>
      </c>
      <c r="E28" s="13">
        <v>576</v>
      </c>
      <c r="F28" s="13">
        <v>300</v>
      </c>
      <c r="G28" s="42">
        <f t="shared" si="0"/>
        <v>576</v>
      </c>
      <c r="H28" s="42">
        <f t="shared" si="1"/>
        <v>300</v>
      </c>
    </row>
    <row r="29" spans="1:8" ht="51">
      <c r="A29" s="1">
        <v>28</v>
      </c>
      <c r="B29" s="2" t="s">
        <v>34</v>
      </c>
      <c r="C29" s="48"/>
      <c r="D29" s="1" t="s">
        <v>1</v>
      </c>
      <c r="E29" s="7">
        <v>2301</v>
      </c>
      <c r="F29" s="7">
        <v>792.0000000000001</v>
      </c>
      <c r="G29" s="42">
        <f t="shared" si="0"/>
        <v>0</v>
      </c>
      <c r="H29" s="42">
        <f t="shared" si="1"/>
        <v>0</v>
      </c>
    </row>
    <row r="30" spans="1:8" s="11" customFormat="1" ht="25.5">
      <c r="A30" s="49">
        <v>29</v>
      </c>
      <c r="B30" s="2" t="s">
        <v>43</v>
      </c>
      <c r="C30" s="12">
        <v>11</v>
      </c>
      <c r="D30" s="12" t="s">
        <v>1</v>
      </c>
      <c r="E30" s="13">
        <v>862</v>
      </c>
      <c r="F30" s="13">
        <v>792</v>
      </c>
      <c r="G30" s="42">
        <f t="shared" si="0"/>
        <v>9482</v>
      </c>
      <c r="H30" s="42">
        <f t="shared" si="1"/>
        <v>8712</v>
      </c>
    </row>
    <row r="31" spans="1:8" s="11" customFormat="1" ht="25.5">
      <c r="A31" s="49">
        <v>30</v>
      </c>
      <c r="B31" s="2" t="s">
        <v>44</v>
      </c>
      <c r="C31" s="12">
        <v>4</v>
      </c>
      <c r="D31" s="12" t="s">
        <v>1</v>
      </c>
      <c r="E31" s="13">
        <v>1272</v>
      </c>
      <c r="F31" s="13">
        <v>924</v>
      </c>
      <c r="G31" s="42">
        <f t="shared" si="0"/>
        <v>5088</v>
      </c>
      <c r="H31" s="42">
        <f t="shared" si="1"/>
        <v>3696</v>
      </c>
    </row>
    <row r="32" spans="1:8" s="11" customFormat="1" ht="25.5">
      <c r="A32" s="49">
        <v>31</v>
      </c>
      <c r="B32" s="2" t="s">
        <v>102</v>
      </c>
      <c r="C32" s="12">
        <v>6</v>
      </c>
      <c r="D32" s="12" t="s">
        <v>1</v>
      </c>
      <c r="E32" s="13">
        <v>1886</v>
      </c>
      <c r="F32" s="13">
        <v>1056</v>
      </c>
      <c r="G32" s="42">
        <f>C32*E32</f>
        <v>11316</v>
      </c>
      <c r="H32" s="42">
        <f>F32*C32</f>
        <v>6336</v>
      </c>
    </row>
    <row r="33" spans="1:8" ht="12.75">
      <c r="A33" s="1">
        <v>32</v>
      </c>
      <c r="B33" s="2" t="s">
        <v>69</v>
      </c>
      <c r="C33" s="1">
        <v>11</v>
      </c>
      <c r="E33" s="13">
        <v>1573</v>
      </c>
      <c r="F33" s="13">
        <v>120</v>
      </c>
      <c r="G33" s="42">
        <f>C33*E33</f>
        <v>17303</v>
      </c>
      <c r="H33" s="42">
        <f>F33*C33</f>
        <v>1320</v>
      </c>
    </row>
    <row r="34" spans="1:8" ht="12.75">
      <c r="A34" s="1">
        <v>33</v>
      </c>
      <c r="B34" s="2" t="s">
        <v>70</v>
      </c>
      <c r="C34" s="1">
        <v>4</v>
      </c>
      <c r="E34" s="13">
        <v>2333</v>
      </c>
      <c r="F34" s="13">
        <v>120</v>
      </c>
      <c r="G34" s="42">
        <f>C34*E34</f>
        <v>9332</v>
      </c>
      <c r="H34" s="42">
        <f>F34*C34</f>
        <v>480</v>
      </c>
    </row>
    <row r="35" spans="1:8" ht="25.5">
      <c r="A35" s="1">
        <v>34</v>
      </c>
      <c r="B35" s="2" t="s">
        <v>42</v>
      </c>
      <c r="C35" s="1">
        <v>2</v>
      </c>
      <c r="D35" s="1" t="s">
        <v>0</v>
      </c>
      <c r="E35" s="13">
        <v>454.3</v>
      </c>
      <c r="F35" s="13">
        <v>181.72000000000003</v>
      </c>
      <c r="G35" s="42">
        <f>C35*E35</f>
        <v>908.6</v>
      </c>
      <c r="H35" s="42">
        <f>F35*C35</f>
        <v>363.44000000000005</v>
      </c>
    </row>
    <row r="36" spans="1:8" s="11" customFormat="1" ht="51">
      <c r="A36" s="1">
        <v>35</v>
      </c>
      <c r="B36" s="2" t="s">
        <v>39</v>
      </c>
      <c r="C36" s="12">
        <v>1</v>
      </c>
      <c r="D36" s="12" t="s">
        <v>0</v>
      </c>
      <c r="E36" s="13">
        <v>8659.2</v>
      </c>
      <c r="F36" s="13">
        <v>2790</v>
      </c>
      <c r="G36" s="42">
        <f t="shared" si="0"/>
        <v>8659.2</v>
      </c>
      <c r="H36" s="42">
        <f t="shared" si="1"/>
        <v>2790</v>
      </c>
    </row>
    <row r="37" spans="1:8" s="11" customFormat="1" ht="25.5">
      <c r="A37" s="1">
        <v>36</v>
      </c>
      <c r="B37" s="2" t="s">
        <v>27</v>
      </c>
      <c r="C37" s="12">
        <v>2</v>
      </c>
      <c r="D37" s="12" t="s">
        <v>1</v>
      </c>
      <c r="E37" s="13">
        <v>1096.8</v>
      </c>
      <c r="F37" s="13">
        <v>1188</v>
      </c>
      <c r="G37" s="42">
        <f t="shared" si="0"/>
        <v>2193.6</v>
      </c>
      <c r="H37" s="42">
        <f t="shared" si="1"/>
        <v>2376</v>
      </c>
    </row>
    <row r="38" spans="1:8" s="11" customFormat="1" ht="25.5">
      <c r="A38" s="1">
        <v>37</v>
      </c>
      <c r="B38" s="2" t="s">
        <v>28</v>
      </c>
      <c r="C38" s="12">
        <v>4</v>
      </c>
      <c r="D38" s="12" t="s">
        <v>1</v>
      </c>
      <c r="E38" s="13">
        <v>1074</v>
      </c>
      <c r="F38" s="13">
        <v>1419.0000000000002</v>
      </c>
      <c r="G38" s="42">
        <f t="shared" si="0"/>
        <v>4296</v>
      </c>
      <c r="H38" s="42">
        <f t="shared" si="1"/>
        <v>5676.000000000001</v>
      </c>
    </row>
    <row r="39" spans="1:8" s="11" customFormat="1" ht="25.5">
      <c r="A39" s="1">
        <v>38</v>
      </c>
      <c r="B39" s="2" t="s">
        <v>29</v>
      </c>
      <c r="C39" s="12">
        <v>10</v>
      </c>
      <c r="D39" s="12" t="s">
        <v>1</v>
      </c>
      <c r="E39" s="13">
        <v>1622.3999999999999</v>
      </c>
      <c r="F39" s="13">
        <v>1947.0000000000002</v>
      </c>
      <c r="G39" s="42">
        <f t="shared" si="0"/>
        <v>16223.999999999998</v>
      </c>
      <c r="H39" s="42">
        <f t="shared" si="1"/>
        <v>19470.000000000004</v>
      </c>
    </row>
    <row r="40" spans="1:8" s="11" customFormat="1" ht="12.75">
      <c r="A40" s="1">
        <v>39</v>
      </c>
      <c r="B40" s="2" t="s">
        <v>82</v>
      </c>
      <c r="C40" s="12">
        <v>22</v>
      </c>
      <c r="D40" s="12" t="s">
        <v>1</v>
      </c>
      <c r="E40" s="13">
        <v>3582</v>
      </c>
      <c r="F40" s="13">
        <v>2310</v>
      </c>
      <c r="G40" s="42">
        <f t="shared" si="0"/>
        <v>78804</v>
      </c>
      <c r="H40" s="42">
        <f t="shared" si="1"/>
        <v>50820</v>
      </c>
    </row>
    <row r="41" spans="1:8" s="11" customFormat="1" ht="12.75">
      <c r="A41" s="1">
        <v>40</v>
      </c>
      <c r="B41" s="2" t="s">
        <v>55</v>
      </c>
      <c r="C41" s="12">
        <v>1</v>
      </c>
      <c r="D41" s="12" t="s">
        <v>0</v>
      </c>
      <c r="E41" s="7">
        <v>25340</v>
      </c>
      <c r="F41" s="7">
        <v>16340</v>
      </c>
      <c r="G41" s="42">
        <f t="shared" si="0"/>
        <v>25340</v>
      </c>
      <c r="H41" s="42">
        <f t="shared" si="1"/>
        <v>16340</v>
      </c>
    </row>
    <row r="42" spans="1:8" s="11" customFormat="1" ht="25.5">
      <c r="A42" s="1">
        <v>41</v>
      </c>
      <c r="B42" s="2" t="s">
        <v>81</v>
      </c>
      <c r="C42" s="12">
        <v>3</v>
      </c>
      <c r="D42" s="12" t="s">
        <v>0</v>
      </c>
      <c r="E42" s="13">
        <v>15260</v>
      </c>
      <c r="F42" s="13">
        <v>240</v>
      </c>
      <c r="G42" s="42">
        <f t="shared" si="0"/>
        <v>45780</v>
      </c>
      <c r="H42" s="42">
        <f t="shared" si="1"/>
        <v>720</v>
      </c>
    </row>
    <row r="43" spans="1:8" s="11" customFormat="1" ht="12.75">
      <c r="A43" s="1">
        <v>42</v>
      </c>
      <c r="B43" s="2" t="s">
        <v>56</v>
      </c>
      <c r="C43" s="12">
        <v>1</v>
      </c>
      <c r="D43" s="12" t="s">
        <v>2</v>
      </c>
      <c r="E43" s="7">
        <v>0</v>
      </c>
      <c r="F43" s="7">
        <v>16300</v>
      </c>
      <c r="G43" s="42">
        <f t="shared" si="0"/>
        <v>0</v>
      </c>
      <c r="H43" s="42">
        <f t="shared" si="1"/>
        <v>16300</v>
      </c>
    </row>
    <row r="44" spans="1:8" s="11" customFormat="1" ht="12.75">
      <c r="A44" s="1">
        <v>43</v>
      </c>
      <c r="B44" s="11" t="s">
        <v>57</v>
      </c>
      <c r="C44" s="12">
        <v>5</v>
      </c>
      <c r="D44" s="12" t="s">
        <v>0</v>
      </c>
      <c r="E44" s="13">
        <v>0</v>
      </c>
      <c r="F44" s="13">
        <v>2280</v>
      </c>
      <c r="G44" s="42">
        <f t="shared" si="0"/>
        <v>0</v>
      </c>
      <c r="H44" s="42">
        <f t="shared" si="1"/>
        <v>11400</v>
      </c>
    </row>
    <row r="45" spans="1:8" s="11" customFormat="1" ht="12.75">
      <c r="A45" s="1">
        <v>44</v>
      </c>
      <c r="B45" s="11" t="s">
        <v>58</v>
      </c>
      <c r="C45" s="12">
        <v>8</v>
      </c>
      <c r="D45" s="12" t="s">
        <v>1</v>
      </c>
      <c r="E45" s="13">
        <v>0</v>
      </c>
      <c r="F45" s="13">
        <v>900</v>
      </c>
      <c r="G45" s="42">
        <f t="shared" si="0"/>
        <v>0</v>
      </c>
      <c r="H45" s="42">
        <f t="shared" si="1"/>
        <v>7200</v>
      </c>
    </row>
    <row r="46" spans="1:8" s="11" customFormat="1" ht="12.75">
      <c r="A46" s="1">
        <v>45</v>
      </c>
      <c r="B46" s="11" t="s">
        <v>59</v>
      </c>
      <c r="C46" s="12">
        <v>1</v>
      </c>
      <c r="D46" s="12" t="s">
        <v>2</v>
      </c>
      <c r="E46" s="7">
        <v>0</v>
      </c>
      <c r="F46" s="7">
        <v>45600</v>
      </c>
      <c r="G46" s="42">
        <f t="shared" si="0"/>
        <v>0</v>
      </c>
      <c r="H46" s="42">
        <f t="shared" si="1"/>
        <v>45600</v>
      </c>
    </row>
    <row r="47" spans="1:8" s="11" customFormat="1" ht="25.5">
      <c r="A47" s="1">
        <v>46</v>
      </c>
      <c r="B47" s="11" t="s">
        <v>60</v>
      </c>
      <c r="C47" s="12">
        <v>1</v>
      </c>
      <c r="D47" s="12" t="s">
        <v>0</v>
      </c>
      <c r="E47" s="7">
        <v>0</v>
      </c>
      <c r="F47" s="7">
        <v>76200</v>
      </c>
      <c r="G47" s="42">
        <f t="shared" si="0"/>
        <v>0</v>
      </c>
      <c r="H47" s="42">
        <f t="shared" si="1"/>
        <v>76200</v>
      </c>
    </row>
    <row r="48" spans="1:8" s="11" customFormat="1" ht="12.75">
      <c r="A48" s="1">
        <v>47</v>
      </c>
      <c r="B48" s="11" t="s">
        <v>80</v>
      </c>
      <c r="C48" s="12">
        <v>1</v>
      </c>
      <c r="D48" s="12" t="s">
        <v>2</v>
      </c>
      <c r="E48" s="7">
        <v>5620</v>
      </c>
      <c r="F48" s="7">
        <v>4230</v>
      </c>
      <c r="G48" s="42">
        <f>C48*E48</f>
        <v>5620</v>
      </c>
      <c r="H48" s="42">
        <f>F48*C48</f>
        <v>4230</v>
      </c>
    </row>
    <row r="49" spans="1:8" s="5" customFormat="1" ht="25.5">
      <c r="A49" s="1">
        <v>48</v>
      </c>
      <c r="B49" s="2" t="s">
        <v>86</v>
      </c>
      <c r="C49" s="6">
        <v>2</v>
      </c>
      <c r="D49" s="6" t="s">
        <v>0</v>
      </c>
      <c r="E49" s="7">
        <v>17620</v>
      </c>
      <c r="F49" s="7">
        <v>3410</v>
      </c>
      <c r="G49" s="7">
        <f>C49*E49</f>
        <v>35240</v>
      </c>
      <c r="H49" s="7">
        <f>C49*F49</f>
        <v>6820</v>
      </c>
    </row>
    <row r="50" spans="1:8" s="11" customFormat="1" ht="12.75">
      <c r="A50" s="1"/>
      <c r="C50" s="12"/>
      <c r="D50" s="12"/>
      <c r="E50" s="13"/>
      <c r="F50" s="13"/>
      <c r="G50" s="42"/>
      <c r="H50" s="42"/>
    </row>
    <row r="51" spans="1:8" s="11" customFormat="1" ht="12.75">
      <c r="A51" s="34"/>
      <c r="B51" s="8" t="s">
        <v>15</v>
      </c>
      <c r="C51" s="9"/>
      <c r="D51" s="9"/>
      <c r="E51" s="35"/>
      <c r="F51" s="36"/>
      <c r="G51" s="35">
        <f>SUM(G2:G49)</f>
        <v>905441.4999999999</v>
      </c>
      <c r="H51" s="35">
        <f>SUM(H2:H49)</f>
        <v>439996.44</v>
      </c>
    </row>
  </sheetData>
  <sheetProtection/>
  <printOptions/>
  <pageMargins left="0.7" right="0.9791666666666666" top="0.75" bottom="0.75" header="0.3" footer="0.3"/>
  <pageSetup horizontalDpi="600" verticalDpi="600" orientation="portrait" paperSize="9" r:id="rId1"/>
  <headerFooter>
    <oddHeader>&amp;R2. Vízellátás, csatornázás</oddHeader>
  </headerFooter>
</worksheet>
</file>

<file path=xl/worksheets/sheet6.xml><?xml version="1.0" encoding="utf-8"?>
<worksheet xmlns="http://schemas.openxmlformats.org/spreadsheetml/2006/main" xmlns:r="http://schemas.openxmlformats.org/officeDocument/2006/relationships">
  <sheetPr>
    <tabColor rgb="FFFFC000"/>
  </sheetPr>
  <dimension ref="A1:H6"/>
  <sheetViews>
    <sheetView zoomScale="115" zoomScaleNormal="115" zoomScalePageLayoutView="0" workbookViewId="0" topLeftCell="A1">
      <selection activeCell="I8" sqref="I8"/>
    </sheetView>
  </sheetViews>
  <sheetFormatPr defaultColWidth="9.140625" defaultRowHeight="12.75"/>
  <cols>
    <col min="1" max="1" width="2.7109375" style="15" customWidth="1"/>
    <col min="2" max="2" width="40.7109375" style="14" customWidth="1"/>
    <col min="3" max="3" width="4.7109375" style="15" customWidth="1"/>
    <col min="4" max="4" width="2.7109375" style="15" customWidth="1"/>
    <col min="5" max="6" width="8.7109375" style="33" customWidth="1"/>
    <col min="7" max="8" width="8.7109375" style="41" customWidth="1"/>
    <col min="9" max="16384" width="9.140625" style="14" customWidth="1"/>
  </cols>
  <sheetData>
    <row r="1" spans="1:8" s="5" customFormat="1" ht="30" customHeight="1">
      <c r="A1" s="3" t="s">
        <v>18</v>
      </c>
      <c r="B1" s="8" t="s">
        <v>5</v>
      </c>
      <c r="C1" s="9" t="s">
        <v>3</v>
      </c>
      <c r="D1" s="9" t="s">
        <v>4</v>
      </c>
      <c r="E1" s="10" t="s">
        <v>23</v>
      </c>
      <c r="F1" s="10" t="s">
        <v>26</v>
      </c>
      <c r="G1" s="43" t="s">
        <v>24</v>
      </c>
      <c r="H1" s="43" t="s">
        <v>25</v>
      </c>
    </row>
    <row r="2" spans="1:8" s="5" customFormat="1" ht="25.5">
      <c r="A2" s="6">
        <v>1</v>
      </c>
      <c r="B2" s="5" t="s">
        <v>83</v>
      </c>
      <c r="C2" s="6">
        <v>1</v>
      </c>
      <c r="D2" s="6" t="s">
        <v>0</v>
      </c>
      <c r="E2" s="7">
        <v>37440</v>
      </c>
      <c r="F2" s="7">
        <v>8580</v>
      </c>
      <c r="G2" s="7">
        <f>C2*E2</f>
        <v>37440</v>
      </c>
      <c r="H2" s="7">
        <f>C2*F2</f>
        <v>8580</v>
      </c>
    </row>
    <row r="3" spans="1:8" s="5" customFormat="1" ht="12.75">
      <c r="A3" s="6">
        <v>2</v>
      </c>
      <c r="B3" s="5" t="s">
        <v>84</v>
      </c>
      <c r="C3" s="6">
        <v>2</v>
      </c>
      <c r="D3" s="6" t="s">
        <v>1</v>
      </c>
      <c r="E3" s="7">
        <v>1926</v>
      </c>
      <c r="F3" s="7">
        <v>2772</v>
      </c>
      <c r="G3" s="7">
        <f>C3*E3</f>
        <v>3852</v>
      </c>
      <c r="H3" s="7">
        <f>C3*F3</f>
        <v>5544</v>
      </c>
    </row>
    <row r="4" spans="1:8" s="5" customFormat="1" ht="12.75">
      <c r="A4" s="6">
        <v>3</v>
      </c>
      <c r="B4" s="2" t="s">
        <v>85</v>
      </c>
      <c r="C4" s="6">
        <v>2</v>
      </c>
      <c r="D4" s="6" t="s">
        <v>1</v>
      </c>
      <c r="E4" s="7">
        <v>5842</v>
      </c>
      <c r="F4" s="7">
        <v>780</v>
      </c>
      <c r="G4" s="7">
        <f>C4*E4</f>
        <v>11684</v>
      </c>
      <c r="H4" s="7">
        <f>C4*F4</f>
        <v>1560</v>
      </c>
    </row>
    <row r="5" spans="1:8" s="5" customFormat="1" ht="25.5">
      <c r="A5" s="6">
        <v>4</v>
      </c>
      <c r="B5" s="2" t="s">
        <v>86</v>
      </c>
      <c r="C5" s="6">
        <v>1</v>
      </c>
      <c r="D5" s="6" t="s">
        <v>0</v>
      </c>
      <c r="E5" s="7">
        <v>23400</v>
      </c>
      <c r="F5" s="7">
        <v>5600</v>
      </c>
      <c r="G5" s="7">
        <f>C5*E5</f>
        <v>23400</v>
      </c>
      <c r="H5" s="7">
        <f>C5*F5</f>
        <v>5600</v>
      </c>
    </row>
    <row r="6" spans="1:8" ht="12.75">
      <c r="A6" s="34"/>
      <c r="B6" s="8" t="s">
        <v>15</v>
      </c>
      <c r="C6" s="9"/>
      <c r="D6" s="9"/>
      <c r="E6" s="35"/>
      <c r="F6" s="36"/>
      <c r="G6" s="35">
        <f>SUM(G2:G4)</f>
        <v>52976</v>
      </c>
      <c r="H6" s="35">
        <f>SUM(H2:H4)</f>
        <v>15684</v>
      </c>
    </row>
  </sheetData>
  <sheetProtection/>
  <printOptions/>
  <pageMargins left="1.1811023622047245" right="0.7480314960629921" top="0.984251968503937" bottom="0.984251968503937" header="0.5118110236220472" footer="0.5118110236220472"/>
  <pageSetup horizontalDpi="600" verticalDpi="600" orientation="portrait" paperSize="9" scale="96" r:id="rId1"/>
  <headerFooter alignWithMargins="0">
    <oddHeader>&amp;R6. Konyhai elszívás</oddHeader>
  </headerFooter>
</worksheet>
</file>

<file path=xl/worksheets/sheet7.xml><?xml version="1.0" encoding="utf-8"?>
<worksheet xmlns="http://schemas.openxmlformats.org/spreadsheetml/2006/main" xmlns:r="http://schemas.openxmlformats.org/officeDocument/2006/relationships">
  <sheetPr>
    <tabColor rgb="FFFFFF00"/>
  </sheetPr>
  <dimension ref="A1:H6"/>
  <sheetViews>
    <sheetView zoomScale="115" zoomScaleNormal="115" zoomScalePageLayoutView="0" workbookViewId="0" topLeftCell="A1">
      <selection activeCell="H9" sqref="H9"/>
    </sheetView>
  </sheetViews>
  <sheetFormatPr defaultColWidth="9.140625" defaultRowHeight="12.75"/>
  <cols>
    <col min="1" max="1" width="2.7109375" style="15" customWidth="1"/>
    <col min="2" max="2" width="40.7109375" style="14" customWidth="1"/>
    <col min="3" max="3" width="4.7109375" style="15" customWidth="1"/>
    <col min="4" max="4" width="2.7109375" style="15" customWidth="1"/>
    <col min="5" max="6" width="8.7109375" style="33" customWidth="1"/>
    <col min="7" max="8" width="8.7109375" style="41" customWidth="1"/>
    <col min="9" max="16384" width="9.140625" style="14" customWidth="1"/>
  </cols>
  <sheetData>
    <row r="1" spans="1:8" s="5" customFormat="1" ht="30" customHeight="1">
      <c r="A1" s="3" t="s">
        <v>18</v>
      </c>
      <c r="B1" s="8" t="s">
        <v>5</v>
      </c>
      <c r="C1" s="9" t="s">
        <v>3</v>
      </c>
      <c r="D1" s="9" t="s">
        <v>4</v>
      </c>
      <c r="E1" s="10" t="s">
        <v>23</v>
      </c>
      <c r="F1" s="10" t="s">
        <v>26</v>
      </c>
      <c r="G1" s="43" t="s">
        <v>24</v>
      </c>
      <c r="H1" s="43" t="s">
        <v>25</v>
      </c>
    </row>
    <row r="2" spans="1:8" s="5" customFormat="1" ht="12.75">
      <c r="A2" s="6">
        <v>1</v>
      </c>
      <c r="B2" s="5" t="s">
        <v>87</v>
      </c>
      <c r="C2" s="6">
        <v>1</v>
      </c>
      <c r="D2" s="6" t="s">
        <v>2</v>
      </c>
      <c r="E2" s="7">
        <v>24000</v>
      </c>
      <c r="F2" s="7">
        <v>12000</v>
      </c>
      <c r="G2" s="7">
        <f>C2*E2</f>
        <v>24000</v>
      </c>
      <c r="H2" s="7">
        <f>C2*F2</f>
        <v>12000</v>
      </c>
    </row>
    <row r="3" spans="1:8" s="5" customFormat="1" ht="12.75">
      <c r="A3" s="6">
        <v>2</v>
      </c>
      <c r="B3" s="5" t="s">
        <v>88</v>
      </c>
      <c r="C3" s="6">
        <v>1</v>
      </c>
      <c r="D3" s="6" t="s">
        <v>2</v>
      </c>
      <c r="E3" s="7">
        <v>0</v>
      </c>
      <c r="F3" s="7">
        <v>18400</v>
      </c>
      <c r="G3" s="7">
        <f>C3*E3</f>
        <v>0</v>
      </c>
      <c r="H3" s="7">
        <f>C3*F3</f>
        <v>18400</v>
      </c>
    </row>
    <row r="4" spans="1:8" s="5" customFormat="1" ht="12.75">
      <c r="A4" s="6">
        <v>3</v>
      </c>
      <c r="B4" s="5" t="s">
        <v>53</v>
      </c>
      <c r="C4" s="6">
        <v>2</v>
      </c>
      <c r="D4" s="6" t="s">
        <v>0</v>
      </c>
      <c r="E4" s="7">
        <v>0</v>
      </c>
      <c r="F4" s="7">
        <v>5600</v>
      </c>
      <c r="G4" s="7">
        <f>C4*E4</f>
        <v>0</v>
      </c>
      <c r="H4" s="7">
        <f>C4*F4</f>
        <v>11200</v>
      </c>
    </row>
    <row r="5" spans="1:8" s="5" customFormat="1" ht="12.75">
      <c r="A5" s="6">
        <v>4</v>
      </c>
      <c r="B5" s="5" t="s">
        <v>54</v>
      </c>
      <c r="C5" s="6">
        <v>3</v>
      </c>
      <c r="D5" s="6" t="s">
        <v>0</v>
      </c>
      <c r="E5" s="7">
        <v>0</v>
      </c>
      <c r="F5" s="7">
        <v>5600</v>
      </c>
      <c r="G5" s="7">
        <f>C5*E5</f>
        <v>0</v>
      </c>
      <c r="H5" s="7">
        <f>C5*F5</f>
        <v>16800</v>
      </c>
    </row>
    <row r="6" spans="1:8" ht="12.75">
      <c r="A6" s="34"/>
      <c r="B6" s="8" t="s">
        <v>15</v>
      </c>
      <c r="C6" s="9"/>
      <c r="D6" s="9"/>
      <c r="E6" s="35"/>
      <c r="F6" s="36"/>
      <c r="G6" s="35">
        <f>SUM(G2:G5)</f>
        <v>24000</v>
      </c>
      <c r="H6" s="35">
        <f>SUM(H2:H5)</f>
        <v>58400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gabor</dc:creator>
  <cp:keywords/>
  <dc:description/>
  <cp:lastModifiedBy>Laci</cp:lastModifiedBy>
  <cp:lastPrinted>2018-03-21T07:52:52Z</cp:lastPrinted>
  <dcterms:created xsi:type="dcterms:W3CDTF">2011-07-23T11:16:51Z</dcterms:created>
  <dcterms:modified xsi:type="dcterms:W3CDTF">2018-03-21T07:53:09Z</dcterms:modified>
  <cp:category/>
  <cp:version/>
  <cp:contentType/>
  <cp:contentStatus/>
</cp:coreProperties>
</file>